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1" i="1"/>
  <c r="B9" s="1"/>
  <c r="B14" i="2"/>
  <c r="E1"/>
  <c r="G1" s="1"/>
  <c r="B13"/>
  <c r="B9"/>
  <c r="B10" s="1"/>
  <c r="F16"/>
  <c r="B8" i="1"/>
  <c r="F14"/>
  <c r="B7"/>
  <c r="B12" l="1"/>
  <c r="B12" i="2"/>
  <c r="B11"/>
  <c r="B10" i="1"/>
  <c r="E2" l="1"/>
  <c r="F8" s="1"/>
  <c r="E5" i="2"/>
  <c r="E4"/>
  <c r="E3"/>
  <c r="G3" s="1"/>
  <c r="E2"/>
  <c r="G2" s="1"/>
  <c r="E6"/>
  <c r="E1" i="1"/>
  <c r="E7" s="1"/>
  <c r="E3"/>
  <c r="E9" s="1"/>
  <c r="E4"/>
  <c r="F10" s="1"/>
  <c r="E8" l="1"/>
  <c r="G8" s="1"/>
  <c r="E12" i="2"/>
  <c r="G12" s="1"/>
  <c r="F12"/>
  <c r="G4"/>
  <c r="G5"/>
  <c r="E13"/>
  <c r="G13" s="1"/>
  <c r="F13"/>
  <c r="E14"/>
  <c r="G6"/>
  <c r="F14"/>
  <c r="E10"/>
  <c r="F10"/>
  <c r="E11"/>
  <c r="F11"/>
  <c r="F9"/>
  <c r="E9"/>
  <c r="F7" i="1"/>
  <c r="G7" s="1"/>
  <c r="E10"/>
  <c r="G10" s="1"/>
  <c r="F9"/>
  <c r="G9" s="1"/>
  <c r="G14" i="2" l="1"/>
  <c r="G11"/>
  <c r="G10"/>
  <c r="G9"/>
</calcChain>
</file>

<file path=xl/sharedStrings.xml><?xml version="1.0" encoding="utf-8"?>
<sst xmlns="http://schemas.openxmlformats.org/spreadsheetml/2006/main" count="52" uniqueCount="29">
  <si>
    <t>g0</t>
  </si>
  <si>
    <t>g1</t>
  </si>
  <si>
    <t>g2</t>
  </si>
  <si>
    <t>g3</t>
  </si>
  <si>
    <t>g4</t>
  </si>
  <si>
    <t>Z_0</t>
  </si>
  <si>
    <t>f</t>
  </si>
  <si>
    <t>wu</t>
  </si>
  <si>
    <t>wl</t>
  </si>
  <si>
    <t>w0</t>
  </si>
  <si>
    <t>Offset</t>
  </si>
  <si>
    <t>BW</t>
  </si>
  <si>
    <t>J01</t>
  </si>
  <si>
    <t>J12</t>
  </si>
  <si>
    <t>J23</t>
  </si>
  <si>
    <t>J34</t>
  </si>
  <si>
    <t>Odd Impedances</t>
  </si>
  <si>
    <t>Even Impedances</t>
  </si>
  <si>
    <t>Z01</t>
  </si>
  <si>
    <t>Z12</t>
  </si>
  <si>
    <t>Z23</t>
  </si>
  <si>
    <t>Z34</t>
  </si>
  <si>
    <t>Z0 Check</t>
  </si>
  <si>
    <t>g5</t>
  </si>
  <si>
    <t>g6</t>
  </si>
  <si>
    <t>J45</t>
  </si>
  <si>
    <t>J56</t>
  </si>
  <si>
    <t>Z45</t>
  </si>
  <si>
    <t>Z56</t>
  </si>
</sst>
</file>

<file path=xl/styles.xml><?xml version="1.0" encoding="utf-8"?>
<styleSheet xmlns="http://schemas.openxmlformats.org/spreadsheetml/2006/main">
  <numFmts count="1">
    <numFmt numFmtId="166" formatCode="#,##0.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E7" sqref="E7"/>
    </sheetView>
  </sheetViews>
  <sheetFormatPr defaultRowHeight="15"/>
  <cols>
    <col min="2" max="2" width="12" bestFit="1" customWidth="1"/>
    <col min="5" max="5" width="16.85546875" customWidth="1"/>
    <col min="6" max="6" width="17.85546875" customWidth="1"/>
  </cols>
  <sheetData>
    <row r="1" spans="1:7">
      <c r="A1" t="s">
        <v>0</v>
      </c>
      <c r="B1">
        <v>1</v>
      </c>
      <c r="D1" t="s">
        <v>12</v>
      </c>
      <c r="E1">
        <f>1/B6*SQRT(PI()*B12/(2*B1*B2))</f>
        <v>1.2533141373155006E-2</v>
      </c>
    </row>
    <row r="2" spans="1:7">
      <c r="A2" t="s">
        <v>1</v>
      </c>
      <c r="B2">
        <v>1</v>
      </c>
      <c r="D2" t="s">
        <v>13</v>
      </c>
      <c r="E2">
        <f>1/B6*(PI()*B12)/(2*SQRT(B2*B3))</f>
        <v>5.5536036726979605E-3</v>
      </c>
    </row>
    <row r="3" spans="1:7">
      <c r="A3" t="s">
        <v>2</v>
      </c>
      <c r="B3">
        <v>2</v>
      </c>
      <c r="D3" t="s">
        <v>14</v>
      </c>
      <c r="E3">
        <f>1/B6*(PI()*B12)/(2*SQRT(B3*B4))</f>
        <v>5.5536036726979605E-3</v>
      </c>
    </row>
    <row r="4" spans="1:7">
      <c r="A4" t="s">
        <v>3</v>
      </c>
      <c r="B4">
        <v>1</v>
      </c>
      <c r="D4" t="s">
        <v>15</v>
      </c>
      <c r="E4">
        <f>1/B6*SQRT(PI()*B12/(2*B4*B5))</f>
        <v>1.2533141373155006E-2</v>
      </c>
    </row>
    <row r="5" spans="1:7">
      <c r="A5" t="s">
        <v>4</v>
      </c>
      <c r="B5">
        <v>1</v>
      </c>
    </row>
    <row r="6" spans="1:7">
      <c r="A6" t="s">
        <v>5</v>
      </c>
      <c r="B6">
        <v>50</v>
      </c>
      <c r="E6" t="s">
        <v>16</v>
      </c>
      <c r="F6" t="s">
        <v>17</v>
      </c>
      <c r="G6" t="s">
        <v>22</v>
      </c>
    </row>
    <row r="7" spans="1:7">
      <c r="A7" t="s">
        <v>6</v>
      </c>
      <c r="B7">
        <f>1600000000</f>
        <v>1600000000</v>
      </c>
      <c r="D7" t="s">
        <v>18</v>
      </c>
      <c r="E7">
        <f>B$6*(1-B$6*E1+(B$6*E1)^2)</f>
        <v>38.302100652048701</v>
      </c>
      <c r="F7">
        <f>B$6*(1+B$6*E1+(B$6*E1)^2)</f>
        <v>100.96780751782374</v>
      </c>
      <c r="G7">
        <f>SQRT(E7*F7)</f>
        <v>62.187451516880515</v>
      </c>
    </row>
    <row r="8" spans="1:7">
      <c r="A8" t="s">
        <v>7</v>
      </c>
      <c r="B8">
        <f>2*PI()*(B7+B11)</f>
        <v>11309733552.923256</v>
      </c>
      <c r="D8" t="s">
        <v>19</v>
      </c>
      <c r="E8">
        <f t="shared" ref="E8:E10" si="0">B$6*(1-B$6*E2+(B$6*E2)^2)</f>
        <v>39.971305037430632</v>
      </c>
      <c r="F8">
        <f t="shared" ref="F8:F10" si="1">B$6*(1+B$6*E2+(B$6*E2)^2)</f>
        <v>67.739323400920441</v>
      </c>
      <c r="G8">
        <f t="shared" ref="G8:G10" si="2">SQRT(E8*F8)</f>
        <v>52.03488405567321</v>
      </c>
    </row>
    <row r="9" spans="1:7">
      <c r="A9" t="s">
        <v>8</v>
      </c>
      <c r="B9">
        <f>2*PI()*(B7-B11)</f>
        <v>8796459430.0514202</v>
      </c>
      <c r="D9" t="s">
        <v>20</v>
      </c>
      <c r="E9">
        <f t="shared" si="0"/>
        <v>39.971305037430632</v>
      </c>
      <c r="F9">
        <f t="shared" si="1"/>
        <v>67.739323400920441</v>
      </c>
      <c r="G9">
        <f t="shared" si="2"/>
        <v>52.03488405567321</v>
      </c>
    </row>
    <row r="10" spans="1:7">
      <c r="A10" t="s">
        <v>9</v>
      </c>
      <c r="B10">
        <f>(B8+B9)/2</f>
        <v>10053096491.487339</v>
      </c>
      <c r="D10" t="s">
        <v>21</v>
      </c>
      <c r="E10">
        <f t="shared" si="0"/>
        <v>38.302100652048701</v>
      </c>
      <c r="F10">
        <f t="shared" si="1"/>
        <v>100.96780751782374</v>
      </c>
      <c r="G10">
        <f t="shared" si="2"/>
        <v>62.187451516880515</v>
      </c>
    </row>
    <row r="11" spans="1:7">
      <c r="A11" t="s">
        <v>10</v>
      </c>
      <c r="B11">
        <f>200000000</f>
        <v>200000000</v>
      </c>
    </row>
    <row r="12" spans="1:7">
      <c r="A12" t="s">
        <v>11</v>
      </c>
      <c r="B12">
        <f>(B8-B9)/B10</f>
        <v>0.25000000000000011</v>
      </c>
    </row>
    <row r="14" spans="1:7">
      <c r="F14">
        <f>PI()</f>
        <v>3.1415926535897931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B15" sqref="B15"/>
    </sheetView>
  </sheetViews>
  <sheetFormatPr defaultRowHeight="15"/>
  <cols>
    <col min="2" max="2" width="11" bestFit="1" customWidth="1"/>
  </cols>
  <sheetData>
    <row r="1" spans="1:7">
      <c r="A1" t="s">
        <v>0</v>
      </c>
      <c r="B1">
        <v>1</v>
      </c>
      <c r="D1" t="s">
        <v>12</v>
      </c>
      <c r="E1">
        <f>1/B$8*SQRT(PI()*B14/(2*B1*B2))</f>
        <v>3.7996120291118479E-3</v>
      </c>
      <c r="G1">
        <f>B$8*E1</f>
        <v>0.1899806014555924</v>
      </c>
    </row>
    <row r="2" spans="1:7">
      <c r="A2" t="s">
        <v>1</v>
      </c>
      <c r="B2">
        <v>3.4817</v>
      </c>
      <c r="D2" t="s">
        <v>13</v>
      </c>
      <c r="E2">
        <f>1/B8*(PI()*B14)/(2*SQRT(B2*B3))</f>
        <v>1.5432052843392919E-3</v>
      </c>
      <c r="G2">
        <f t="shared" ref="G2:G6" si="0">B$8*E2</f>
        <v>7.7160264216964591E-2</v>
      </c>
    </row>
    <row r="3" spans="1:7">
      <c r="A3" t="s">
        <v>2</v>
      </c>
      <c r="B3">
        <v>0.76180000000000003</v>
      </c>
      <c r="D3" t="s">
        <v>14</v>
      </c>
      <c r="E3">
        <f>1/B$8*(PI()*B$14)/(2*SQRT(B3*B4))</f>
        <v>1.3517063210631607E-3</v>
      </c>
      <c r="G3">
        <f t="shared" si="0"/>
        <v>6.758531605315804E-2</v>
      </c>
    </row>
    <row r="4" spans="1:7">
      <c r="A4" t="s">
        <v>3</v>
      </c>
      <c r="B4" s="1">
        <v>4.5381</v>
      </c>
      <c r="D4" t="s">
        <v>15</v>
      </c>
      <c r="E4">
        <f t="shared" ref="E4:E5" si="1">1/B$8*(PI()*B$14)/(2*SQRT(B4*B5))</f>
        <v>1.3517063210631607E-3</v>
      </c>
      <c r="G4">
        <f t="shared" si="0"/>
        <v>6.758531605315804E-2</v>
      </c>
    </row>
    <row r="5" spans="1:7">
      <c r="A5" t="s">
        <v>4</v>
      </c>
      <c r="B5">
        <v>0.76180000000000003</v>
      </c>
      <c r="D5" t="s">
        <v>25</v>
      </c>
      <c r="E5">
        <f t="shared" si="1"/>
        <v>1.5432052843392919E-3</v>
      </c>
      <c r="G5">
        <f t="shared" si="0"/>
        <v>7.7160264216964591E-2</v>
      </c>
    </row>
    <row r="6" spans="1:7">
      <c r="A6" t="s">
        <v>23</v>
      </c>
      <c r="B6">
        <v>3.4817</v>
      </c>
      <c r="D6" t="s">
        <v>26</v>
      </c>
      <c r="E6">
        <f>1/B8*SQRT(PI()*B14/(2*B4*B5))</f>
        <v>3.8130931317974727E-3</v>
      </c>
      <c r="G6">
        <f t="shared" si="0"/>
        <v>0.19065465658987363</v>
      </c>
    </row>
    <row r="7" spans="1:7">
      <c r="A7" t="s">
        <v>24</v>
      </c>
      <c r="B7">
        <v>1</v>
      </c>
    </row>
    <row r="8" spans="1:7">
      <c r="A8" t="s">
        <v>5</v>
      </c>
      <c r="B8">
        <v>50</v>
      </c>
      <c r="E8" t="s">
        <v>16</v>
      </c>
      <c r="F8" t="s">
        <v>17</v>
      </c>
      <c r="G8" t="s">
        <v>22</v>
      </c>
    </row>
    <row r="9" spans="1:7">
      <c r="A9" t="s">
        <v>6</v>
      </c>
      <c r="B9">
        <f>5000000000</f>
        <v>5000000000</v>
      </c>
      <c r="D9" t="s">
        <v>18</v>
      </c>
      <c r="E9">
        <f>B$8*(1-B$8*E1+(B$8*E1)^2)</f>
        <v>42.305601373691815</v>
      </c>
      <c r="F9">
        <f>B$8*(1+B$8*E1+(B$8*E1)^2)</f>
        <v>61.303661519251051</v>
      </c>
      <c r="G9">
        <f>SQRT(E9*F9)</f>
        <v>50.926302310114423</v>
      </c>
    </row>
    <row r="10" spans="1:7">
      <c r="A10" t="s">
        <v>7</v>
      </c>
      <c r="B10">
        <f>2*PI()*(B9+B13)</f>
        <v>32672563597.333847</v>
      </c>
      <c r="D10" t="s">
        <v>19</v>
      </c>
      <c r="E10">
        <f>B$8*(1-B$8*E2+(B$8*E2)^2)</f>
        <v>46.439672107853355</v>
      </c>
      <c r="F10">
        <f>B$8*(1+B$8*E2+(B$8*E2)^2)</f>
        <v>54.155698529549824</v>
      </c>
      <c r="G10">
        <f t="shared" ref="G10:G14" si="2">SQRT(E10*F10)</f>
        <v>50.149505306473863</v>
      </c>
    </row>
    <row r="11" spans="1:7">
      <c r="A11" t="s">
        <v>8</v>
      </c>
      <c r="B11">
        <f>2*PI()*(B9-B13)</f>
        <v>30159289474.462013</v>
      </c>
      <c r="D11" t="s">
        <v>20</v>
      </c>
      <c r="E11">
        <f>B$8*(1-B$8*E3+(B$8*E3)^2)</f>
        <v>46.84912294464236</v>
      </c>
      <c r="F11">
        <f>B$8*(1+B$8*E3+(B$8*E3)^2)</f>
        <v>53.60765454995817</v>
      </c>
      <c r="G11">
        <f t="shared" si="2"/>
        <v>50.114584691334187</v>
      </c>
    </row>
    <row r="12" spans="1:7">
      <c r="A12" t="s">
        <v>9</v>
      </c>
      <c r="B12">
        <f>(B10+B11)/2</f>
        <v>31415926535.89793</v>
      </c>
      <c r="D12" t="s">
        <v>21</v>
      </c>
      <c r="E12">
        <f>B$8*(1-B$8*E4+(B$8*E4)^2)</f>
        <v>46.84912294464236</v>
      </c>
      <c r="F12">
        <f>B$8*(1+B$8*E4+(B$8*E4)^2)</f>
        <v>53.60765454995817</v>
      </c>
      <c r="G12">
        <f t="shared" si="2"/>
        <v>50.114584691334187</v>
      </c>
    </row>
    <row r="13" spans="1:7">
      <c r="A13" t="s">
        <v>10</v>
      </c>
      <c r="B13">
        <f>200000000</f>
        <v>200000000</v>
      </c>
      <c r="D13" t="s">
        <v>27</v>
      </c>
      <c r="E13">
        <f t="shared" ref="E13:E14" si="3">B$8*(1-B$8*E5+(B$8*E5)^2)</f>
        <v>46.439672107853355</v>
      </c>
      <c r="F13">
        <f t="shared" ref="F13:F14" si="4">B$8*(1+B$8*E5+(B$8*E5)^2)</f>
        <v>54.155698529549824</v>
      </c>
      <c r="G13">
        <f t="shared" si="2"/>
        <v>50.149505306473863</v>
      </c>
    </row>
    <row r="14" spans="1:7">
      <c r="A14" t="s">
        <v>11</v>
      </c>
      <c r="B14">
        <f>(B10-B11)/B12</f>
        <v>7.9999999999999974E-2</v>
      </c>
      <c r="D14" t="s">
        <v>28</v>
      </c>
      <c r="E14">
        <f t="shared" si="3"/>
        <v>42.28472707447645</v>
      </c>
      <c r="F14">
        <f t="shared" si="4"/>
        <v>61.350192733463814</v>
      </c>
      <c r="G14">
        <f t="shared" si="2"/>
        <v>50.933055628943428</v>
      </c>
    </row>
    <row r="16" spans="1:7">
      <c r="F16">
        <f>PI()</f>
        <v>3.1415926535897931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Worcester Polytechnic Institute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</dc:creator>
  <cp:lastModifiedBy>ECE</cp:lastModifiedBy>
  <dcterms:created xsi:type="dcterms:W3CDTF">2010-03-30T19:42:57Z</dcterms:created>
  <dcterms:modified xsi:type="dcterms:W3CDTF">2010-03-31T14:34:59Z</dcterms:modified>
</cp:coreProperties>
</file>